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<sst xmlns="http://schemas.openxmlformats.org/spreadsheetml/2006/main" count="72" uniqueCount="70">
  <si>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</si>
  <si>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NR.PUNCTE RESURSE UMANE</t>
  </si>
  <si>
    <t>Total resurse tehnice</t>
  </si>
  <si>
    <t>Total puncte resurse tehnice</t>
  </si>
  <si>
    <t>NR. PUNCTE RESURSE  UMANE</t>
  </si>
  <si>
    <t>Total puncte resurse umane</t>
  </si>
  <si>
    <t>Nr Crt</t>
  </si>
  <si>
    <t>Contr</t>
  </si>
  <si>
    <t>Furnizor</t>
  </si>
  <si>
    <t>Reprezentant</t>
  </si>
  <si>
    <t>Nr. Puncte aparatura   A.1</t>
  </si>
  <si>
    <t>Nr. Pct sala kinetoterapie  A.2</t>
  </si>
  <si>
    <t>Nr. Puncte bazin hidrochinetoterapie   A.3</t>
  </si>
  <si>
    <t>a.)</t>
  </si>
  <si>
    <t>b.)</t>
  </si>
  <si>
    <t>b/a</t>
  </si>
  <si>
    <t>Nr. Medici</t>
  </si>
  <si>
    <t>Nr puncte medici</t>
  </si>
  <si>
    <t>Nr. Pers</t>
  </si>
  <si>
    <t>Nr. Pct. Fiziokinetoterapeut/Kinetoterapeuti</t>
  </si>
  <si>
    <t>Nr. Puncte asistenti balneofizioterapie</t>
  </si>
  <si>
    <t>Nr. Puncte Maseur</t>
  </si>
  <si>
    <t>Nr.ore baza trat</t>
  </si>
  <si>
    <t>Nr. Pct program activitate baza</t>
  </si>
  <si>
    <t>H01R</t>
  </si>
  <si>
    <t>SPITALUL JUDETEAN ARGES</t>
  </si>
  <si>
    <t>Molfea Adriana</t>
  </si>
  <si>
    <t>H03R</t>
  </si>
  <si>
    <t>SPITALUL DE PEDIATRIE PITESTI</t>
  </si>
  <si>
    <t>Gheorghe Florina</t>
  </si>
  <si>
    <t>H04R</t>
  </si>
  <si>
    <t>SPITALUL MUNICIPAL CURTEA DE ARGES</t>
  </si>
  <si>
    <t>Popescu Marius-Viorel</t>
  </si>
  <si>
    <t>H06R</t>
  </si>
  <si>
    <t>SPITALUL MUNICIPAL CAMPULUNG</t>
  </si>
  <si>
    <t>H07R</t>
  </si>
  <si>
    <t>SPITALUL ORASENESC "SF. SPIRIDON" MIOVENI</t>
  </si>
  <si>
    <t>Iorga Constantin</t>
  </si>
  <si>
    <t>H10R</t>
  </si>
  <si>
    <t>SPITALUL DE RECUPERARE PENTRU DEFICIENTI MOTORI BRADET</t>
  </si>
  <si>
    <t>Voicu Constantin</t>
  </si>
  <si>
    <t>H11R</t>
  </si>
  <si>
    <t>SPITALUL DE BOLI CRONICE SI GERIATRIE "CONSTANTIN BALACEANU-STOLNICI" STEFANESTI</t>
  </si>
  <si>
    <t>Stoiculescu Anca-Anne-Marie</t>
  </si>
  <si>
    <t>A120R</t>
  </si>
  <si>
    <t>C.M.I. MEDICINA FIZICA SI RECUPERARE MEDICALA ALDEA OTILIA GABRIELA</t>
  </si>
  <si>
    <t>Aldea Otilia-Gabriela</t>
  </si>
  <si>
    <t>R02</t>
  </si>
  <si>
    <t>C.M.I. MEDICINA FIZICA RECUPERARE MEDICALA OLTEANU EUGENIA</t>
  </si>
  <si>
    <t>Olteanu Eugenia</t>
  </si>
  <si>
    <t>R10</t>
  </si>
  <si>
    <t>S.C."CENTRUL MEDICAL SF. NICOLAE" SRL</t>
  </si>
  <si>
    <t>Osman Fidan</t>
  </si>
  <si>
    <t>R09</t>
  </si>
  <si>
    <t>S.C.CENTRUL DE RECUPERARE SPA SRL</t>
  </si>
  <si>
    <t>Dumbrava Carmen</t>
  </si>
  <si>
    <t>R12</t>
  </si>
  <si>
    <t>SC CENTR. MEDICAL VICTORIA SANATATII S.R.L.</t>
  </si>
  <si>
    <t>Vladau Maria</t>
  </si>
  <si>
    <t>R15</t>
  </si>
  <si>
    <t>SC COLINA PRIMAVERII SRL</t>
  </si>
  <si>
    <t>Popa Catalin</t>
  </si>
  <si>
    <t>R16</t>
  </si>
  <si>
    <t>C.M.I. RECUPERARE, MEDICINA FIZICA SI BALNEOLOGIE-ACUPUNCTURA BUJOREANU ELENA-GEANINA</t>
  </si>
  <si>
    <t>Bujoreanu Elena-Geanina</t>
  </si>
  <si>
    <t>Alexe Nicolae</t>
  </si>
  <si>
    <t>PUNCTAJE FURNIZORI MEDICINA FIZICA SI REABILITARE MEDICALA PENTRU PERIOADA AUGUST-DECEMBRIE 2019</t>
  </si>
  <si>
    <t>9=8/7</t>
  </si>
  <si>
    <t>10=4*9</t>
  </si>
  <si>
    <t>22=13+15+17+19+21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</si>
</sst>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0.0000"/>
  </numFmts>
  <fonts count="6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MS Sans Serif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2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2" fillId="3" borderId="0" xfId="0" applyNumberFormat="1" applyFont="1" applyFill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justify" vertical="justify" wrapText="1"/>
    </xf>
    <xf numFmtId="4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4" fontId="3" fillId="2" borderId="2" xfId="19" applyNumberFormat="1" applyFont="1" applyFill="1" applyBorder="1" applyAlignment="1">
      <alignment horizontal="left" vertical="center" wrapText="1"/>
      <protection/>
    </xf>
    <xf numFmtId="2" fontId="3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CUPERA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75" zoomScaleNormal="75" workbookViewId="0" topLeftCell="A1">
      <selection activeCell="AC10" sqref="AC10"/>
    </sheetView>
  </sheetViews>
  <sheetFormatPr defaultColWidth="9.140625" defaultRowHeight="12.75"/>
  <cols>
    <col min="3" max="3" width="37.421875" style="0" customWidth="1"/>
    <col min="4" max="4" width="19.00390625" style="0" customWidth="1"/>
    <col min="11" max="12" width="11.421875" style="0" customWidth="1"/>
    <col min="23" max="23" width="17.7109375" style="0" customWidth="1"/>
  </cols>
  <sheetData>
    <row r="1" spans="1:23" ht="15.75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5.75">
      <c r="A2" s="1"/>
      <c r="B2" s="1"/>
      <c r="C2" s="2"/>
      <c r="D2" s="3">
        <v>43670</v>
      </c>
      <c r="E2" s="1"/>
      <c r="F2" s="1"/>
      <c r="G2" s="1"/>
      <c r="H2" s="1"/>
      <c r="I2" s="1"/>
      <c r="J2" s="1"/>
      <c r="K2" s="1"/>
      <c r="L2" s="4"/>
      <c r="M2" s="1"/>
      <c r="N2" s="1"/>
      <c r="O2" s="1"/>
      <c r="P2" s="5"/>
      <c r="Q2" s="5"/>
      <c r="R2" s="5"/>
      <c r="S2" s="5"/>
      <c r="T2" s="5"/>
      <c r="U2" s="5"/>
      <c r="V2" s="5"/>
      <c r="W2" s="6"/>
    </row>
    <row r="3" spans="1:23" ht="15">
      <c r="A3" s="7"/>
      <c r="B3" s="7"/>
      <c r="C3" s="7"/>
      <c r="D3" s="24" t="s">
        <v>1</v>
      </c>
      <c r="E3" s="25"/>
      <c r="F3" s="25"/>
      <c r="G3" s="25"/>
      <c r="H3" s="25"/>
      <c r="I3" s="25"/>
      <c r="J3" s="26"/>
      <c r="K3" s="27" t="s">
        <v>2</v>
      </c>
      <c r="L3" s="29" t="s">
        <v>3</v>
      </c>
      <c r="M3" s="24" t="s">
        <v>4</v>
      </c>
      <c r="N3" s="25"/>
      <c r="O3" s="25"/>
      <c r="P3" s="25"/>
      <c r="Q3" s="25"/>
      <c r="R3" s="25"/>
      <c r="S3" s="25"/>
      <c r="T3" s="25"/>
      <c r="U3" s="25"/>
      <c r="V3" s="26"/>
      <c r="W3" s="31" t="s">
        <v>5</v>
      </c>
    </row>
    <row r="4" spans="1:23" ht="105">
      <c r="A4" s="8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28"/>
      <c r="L4" s="30"/>
      <c r="M4" s="9" t="s">
        <v>16</v>
      </c>
      <c r="N4" s="9" t="s">
        <v>17</v>
      </c>
      <c r="O4" s="9" t="s">
        <v>18</v>
      </c>
      <c r="P4" s="10" t="s">
        <v>19</v>
      </c>
      <c r="Q4" s="10" t="s">
        <v>18</v>
      </c>
      <c r="R4" s="10" t="s">
        <v>20</v>
      </c>
      <c r="S4" s="10" t="s">
        <v>18</v>
      </c>
      <c r="T4" s="10" t="s">
        <v>21</v>
      </c>
      <c r="U4" s="10" t="s">
        <v>22</v>
      </c>
      <c r="V4" s="10" t="s">
        <v>23</v>
      </c>
      <c r="W4" s="32"/>
    </row>
    <row r="5" spans="1:23" ht="27" customHeight="1">
      <c r="A5" s="22">
        <v>0</v>
      </c>
      <c r="B5" s="22">
        <v>1</v>
      </c>
      <c r="C5" s="22">
        <v>2</v>
      </c>
      <c r="D5" s="22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 t="s">
        <v>67</v>
      </c>
      <c r="K5" s="34" t="s">
        <v>68</v>
      </c>
      <c r="L5" s="35">
        <v>11</v>
      </c>
      <c r="M5" s="34">
        <v>12</v>
      </c>
      <c r="N5" s="34">
        <v>13</v>
      </c>
      <c r="O5" s="34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7" t="s">
        <v>69</v>
      </c>
    </row>
    <row r="6" spans="1:23" ht="23.25" customHeight="1">
      <c r="A6" s="11">
        <v>1</v>
      </c>
      <c r="B6" s="11" t="s">
        <v>24</v>
      </c>
      <c r="C6" s="12" t="s">
        <v>25</v>
      </c>
      <c r="D6" s="12" t="s">
        <v>26</v>
      </c>
      <c r="E6" s="11">
        <v>40</v>
      </c>
      <c r="F6" s="11">
        <v>40</v>
      </c>
      <c r="G6" s="11"/>
      <c r="H6" s="11">
        <v>16</v>
      </c>
      <c r="I6" s="11">
        <v>90</v>
      </c>
      <c r="J6" s="11"/>
      <c r="K6" s="11">
        <v>40</v>
      </c>
      <c r="L6" s="38">
        <f>K6+F6+G6</f>
        <v>80</v>
      </c>
      <c r="M6" s="11">
        <v>2</v>
      </c>
      <c r="N6" s="11">
        <v>40</v>
      </c>
      <c r="O6" s="11">
        <v>1</v>
      </c>
      <c r="P6" s="13">
        <v>17.14</v>
      </c>
      <c r="Q6" s="14">
        <v>8</v>
      </c>
      <c r="R6" s="13">
        <v>80</v>
      </c>
      <c r="S6" s="14"/>
      <c r="T6" s="13"/>
      <c r="U6" s="14">
        <v>12</v>
      </c>
      <c r="V6" s="13">
        <v>3</v>
      </c>
      <c r="W6" s="39">
        <f aca="true" t="shared" si="0" ref="W6:W19">N6+P6+R6+T6+V6</f>
        <v>140.14</v>
      </c>
    </row>
    <row r="7" spans="1:23" ht="32.25" customHeight="1">
      <c r="A7" s="11">
        <v>2</v>
      </c>
      <c r="B7" s="11" t="s">
        <v>27</v>
      </c>
      <c r="C7" s="12" t="s">
        <v>28</v>
      </c>
      <c r="D7" s="12" t="s">
        <v>29</v>
      </c>
      <c r="E7" s="11">
        <v>84</v>
      </c>
      <c r="F7" s="11">
        <v>100</v>
      </c>
      <c r="G7" s="11"/>
      <c r="H7" s="11">
        <v>41</v>
      </c>
      <c r="I7" s="11">
        <v>160</v>
      </c>
      <c r="J7" s="11"/>
      <c r="K7" s="11">
        <v>84</v>
      </c>
      <c r="L7" s="38">
        <f aca="true" t="shared" si="1" ref="L7:L19">K7+F7+G7</f>
        <v>184</v>
      </c>
      <c r="M7" s="11">
        <v>2</v>
      </c>
      <c r="N7" s="11">
        <v>19</v>
      </c>
      <c r="O7" s="11">
        <v>5</v>
      </c>
      <c r="P7" s="13">
        <v>75</v>
      </c>
      <c r="Q7" s="14">
        <v>7</v>
      </c>
      <c r="R7" s="13">
        <v>70</v>
      </c>
      <c r="S7" s="14">
        <v>4</v>
      </c>
      <c r="T7" s="13">
        <v>40</v>
      </c>
      <c r="U7" s="14">
        <v>8</v>
      </c>
      <c r="V7" s="13">
        <v>2</v>
      </c>
      <c r="W7" s="39">
        <f t="shared" si="0"/>
        <v>206</v>
      </c>
    </row>
    <row r="8" spans="1:23" ht="29.25" customHeight="1">
      <c r="A8" s="11">
        <v>3</v>
      </c>
      <c r="B8" s="11" t="s">
        <v>30</v>
      </c>
      <c r="C8" s="12" t="s">
        <v>31</v>
      </c>
      <c r="D8" s="12" t="s">
        <v>32</v>
      </c>
      <c r="E8" s="11">
        <v>160</v>
      </c>
      <c r="F8" s="11">
        <v>40</v>
      </c>
      <c r="G8" s="11"/>
      <c r="H8" s="11">
        <v>52</v>
      </c>
      <c r="I8" s="11">
        <v>50</v>
      </c>
      <c r="J8" s="15">
        <f>I8/H8</f>
        <v>0.9615384615384616</v>
      </c>
      <c r="K8" s="13">
        <f>E8*J8</f>
        <v>153.84615384615384</v>
      </c>
      <c r="L8" s="38">
        <f t="shared" si="1"/>
        <v>193.84615384615384</v>
      </c>
      <c r="M8" s="11">
        <v>1</v>
      </c>
      <c r="N8" s="11">
        <v>20</v>
      </c>
      <c r="O8" s="11">
        <v>1</v>
      </c>
      <c r="P8" s="13">
        <v>15</v>
      </c>
      <c r="Q8" s="14">
        <v>4</v>
      </c>
      <c r="R8" s="13">
        <v>40</v>
      </c>
      <c r="S8" s="14"/>
      <c r="T8" s="13"/>
      <c r="U8" s="14">
        <v>8</v>
      </c>
      <c r="V8" s="13">
        <v>2</v>
      </c>
      <c r="W8" s="39">
        <f t="shared" si="0"/>
        <v>77</v>
      </c>
    </row>
    <row r="9" spans="1:23" ht="33.75" customHeight="1">
      <c r="A9" s="11">
        <v>4</v>
      </c>
      <c r="B9" s="11" t="s">
        <v>33</v>
      </c>
      <c r="C9" s="12" t="s">
        <v>34</v>
      </c>
      <c r="D9" s="12" t="s">
        <v>65</v>
      </c>
      <c r="E9" s="11">
        <v>89</v>
      </c>
      <c r="F9" s="11">
        <v>40</v>
      </c>
      <c r="G9" s="11"/>
      <c r="H9" s="11">
        <v>41</v>
      </c>
      <c r="I9" s="11">
        <v>110</v>
      </c>
      <c r="J9" s="11"/>
      <c r="K9" s="11">
        <v>89</v>
      </c>
      <c r="L9" s="38">
        <f t="shared" si="1"/>
        <v>129</v>
      </c>
      <c r="M9" s="11">
        <v>1</v>
      </c>
      <c r="N9" s="11">
        <v>20</v>
      </c>
      <c r="O9" s="11">
        <v>1</v>
      </c>
      <c r="P9" s="13">
        <v>17.14</v>
      </c>
      <c r="Q9" s="14">
        <v>8</v>
      </c>
      <c r="R9" s="13">
        <v>80</v>
      </c>
      <c r="S9" s="14">
        <v>2</v>
      </c>
      <c r="T9" s="13">
        <v>20</v>
      </c>
      <c r="U9" s="14">
        <v>8</v>
      </c>
      <c r="V9" s="13">
        <v>2</v>
      </c>
      <c r="W9" s="39">
        <f t="shared" si="0"/>
        <v>139.14</v>
      </c>
    </row>
    <row r="10" spans="1:23" ht="39" customHeight="1">
      <c r="A10" s="11">
        <v>5</v>
      </c>
      <c r="B10" s="11" t="s">
        <v>35</v>
      </c>
      <c r="C10" s="16" t="s">
        <v>36</v>
      </c>
      <c r="D10" s="12" t="s">
        <v>37</v>
      </c>
      <c r="E10" s="11">
        <v>113</v>
      </c>
      <c r="F10" s="11">
        <v>40</v>
      </c>
      <c r="G10" s="11"/>
      <c r="H10" s="11">
        <v>44</v>
      </c>
      <c r="I10" s="11">
        <v>20</v>
      </c>
      <c r="J10" s="15">
        <f>I10/H10</f>
        <v>0.45454545454545453</v>
      </c>
      <c r="K10" s="13">
        <f>E10*J10</f>
        <v>51.36363636363636</v>
      </c>
      <c r="L10" s="38">
        <f t="shared" si="1"/>
        <v>91.36363636363636</v>
      </c>
      <c r="M10" s="11">
        <v>1</v>
      </c>
      <c r="N10" s="11">
        <v>18</v>
      </c>
      <c r="O10" s="11">
        <v>2</v>
      </c>
      <c r="P10" s="13">
        <v>15</v>
      </c>
      <c r="Q10" s="14">
        <v>1</v>
      </c>
      <c r="R10" s="13">
        <v>10</v>
      </c>
      <c r="S10" s="14"/>
      <c r="T10" s="13"/>
      <c r="U10" s="14">
        <v>8</v>
      </c>
      <c r="V10" s="13">
        <v>2</v>
      </c>
      <c r="W10" s="39">
        <f t="shared" si="0"/>
        <v>45</v>
      </c>
    </row>
    <row r="11" spans="1:23" ht="50.25" customHeight="1">
      <c r="A11" s="11">
        <v>6</v>
      </c>
      <c r="B11" s="11" t="s">
        <v>38</v>
      </c>
      <c r="C11" s="12" t="s">
        <v>39</v>
      </c>
      <c r="D11" s="12" t="s">
        <v>40</v>
      </c>
      <c r="E11" s="11">
        <v>3.75</v>
      </c>
      <c r="F11" s="11">
        <v>5.71</v>
      </c>
      <c r="G11" s="11">
        <v>2.28</v>
      </c>
      <c r="H11" s="11">
        <v>1.63</v>
      </c>
      <c r="I11" s="11">
        <v>5</v>
      </c>
      <c r="J11" s="11"/>
      <c r="K11" s="11">
        <v>3.75</v>
      </c>
      <c r="L11" s="38">
        <f t="shared" si="1"/>
        <v>11.74</v>
      </c>
      <c r="M11" s="11">
        <v>2</v>
      </c>
      <c r="N11" s="11">
        <v>2.86</v>
      </c>
      <c r="O11" s="11">
        <v>1</v>
      </c>
      <c r="P11" s="13">
        <v>2.14</v>
      </c>
      <c r="Q11" s="14">
        <v>2</v>
      </c>
      <c r="R11" s="13">
        <v>2.5</v>
      </c>
      <c r="S11" s="14">
        <v>1</v>
      </c>
      <c r="T11" s="13">
        <v>1.25</v>
      </c>
      <c r="U11" s="14">
        <v>1</v>
      </c>
      <c r="V11" s="13">
        <v>0.25</v>
      </c>
      <c r="W11" s="39">
        <f t="shared" si="0"/>
        <v>9</v>
      </c>
    </row>
    <row r="12" spans="1:23" ht="59.25" customHeight="1">
      <c r="A12" s="11">
        <v>7</v>
      </c>
      <c r="B12" s="11" t="s">
        <v>41</v>
      </c>
      <c r="C12" s="12" t="s">
        <v>42</v>
      </c>
      <c r="D12" s="12" t="s">
        <v>43</v>
      </c>
      <c r="E12" s="11">
        <v>92</v>
      </c>
      <c r="F12" s="11">
        <v>40</v>
      </c>
      <c r="G12" s="11"/>
      <c r="H12" s="11">
        <v>34</v>
      </c>
      <c r="I12" s="11">
        <v>30</v>
      </c>
      <c r="J12" s="15">
        <f>I12/H12</f>
        <v>0.8823529411764706</v>
      </c>
      <c r="K12" s="13">
        <f>E12*J12</f>
        <v>81.17647058823529</v>
      </c>
      <c r="L12" s="38">
        <f t="shared" si="1"/>
        <v>121.17647058823529</v>
      </c>
      <c r="M12" s="11">
        <v>2</v>
      </c>
      <c r="N12" s="11">
        <v>19</v>
      </c>
      <c r="O12" s="11">
        <v>1</v>
      </c>
      <c r="P12" s="13">
        <v>15</v>
      </c>
      <c r="Q12" s="14">
        <v>2</v>
      </c>
      <c r="R12" s="13">
        <v>20</v>
      </c>
      <c r="S12" s="14"/>
      <c r="T12" s="13"/>
      <c r="U12" s="14">
        <v>8</v>
      </c>
      <c r="V12" s="13">
        <v>2</v>
      </c>
      <c r="W12" s="39">
        <f t="shared" si="0"/>
        <v>56</v>
      </c>
    </row>
    <row r="13" spans="1:23" ht="54" customHeight="1">
      <c r="A13" s="11">
        <v>8</v>
      </c>
      <c r="B13" s="11" t="s">
        <v>44</v>
      </c>
      <c r="C13" s="12" t="s">
        <v>45</v>
      </c>
      <c r="D13" s="12" t="s">
        <v>46</v>
      </c>
      <c r="E13" s="11">
        <v>170</v>
      </c>
      <c r="F13" s="11">
        <v>40</v>
      </c>
      <c r="G13" s="11"/>
      <c r="H13" s="11">
        <v>71</v>
      </c>
      <c r="I13" s="11">
        <v>27.5</v>
      </c>
      <c r="J13" s="17">
        <f>I13/H13</f>
        <v>0.3873239436619718</v>
      </c>
      <c r="K13" s="17">
        <f>J13*E13</f>
        <v>65.84507042253522</v>
      </c>
      <c r="L13" s="38">
        <f t="shared" si="1"/>
        <v>105.84507042253522</v>
      </c>
      <c r="M13" s="11">
        <v>1</v>
      </c>
      <c r="N13" s="11">
        <v>20</v>
      </c>
      <c r="O13" s="11">
        <v>1</v>
      </c>
      <c r="P13" s="13">
        <v>17.14</v>
      </c>
      <c r="Q13" s="14">
        <v>2</v>
      </c>
      <c r="R13" s="13">
        <v>7.5</v>
      </c>
      <c r="S13" s="14">
        <v>1</v>
      </c>
      <c r="T13" s="13">
        <v>10</v>
      </c>
      <c r="U13" s="14">
        <v>8</v>
      </c>
      <c r="V13" s="13">
        <v>2</v>
      </c>
      <c r="W13" s="39">
        <f t="shared" si="0"/>
        <v>56.64</v>
      </c>
    </row>
    <row r="14" spans="1:23" ht="48.75" customHeight="1">
      <c r="A14" s="11">
        <v>9</v>
      </c>
      <c r="B14" s="11" t="s">
        <v>47</v>
      </c>
      <c r="C14" s="12" t="s">
        <v>48</v>
      </c>
      <c r="D14" s="12" t="s">
        <v>49</v>
      </c>
      <c r="E14" s="11">
        <v>80</v>
      </c>
      <c r="F14" s="11">
        <v>40</v>
      </c>
      <c r="G14" s="11"/>
      <c r="H14" s="11">
        <v>32</v>
      </c>
      <c r="I14" s="11">
        <v>30</v>
      </c>
      <c r="J14" s="11">
        <f>I14/H14</f>
        <v>0.9375</v>
      </c>
      <c r="K14" s="11">
        <f>J14*E14</f>
        <v>75</v>
      </c>
      <c r="L14" s="38">
        <f t="shared" si="1"/>
        <v>115</v>
      </c>
      <c r="M14" s="11">
        <v>1</v>
      </c>
      <c r="N14" s="11">
        <v>20</v>
      </c>
      <c r="O14" s="11">
        <v>2</v>
      </c>
      <c r="P14" s="13">
        <v>15</v>
      </c>
      <c r="Q14" s="14">
        <v>2</v>
      </c>
      <c r="R14" s="13">
        <v>20</v>
      </c>
      <c r="S14" s="14"/>
      <c r="T14" s="13"/>
      <c r="U14" s="14">
        <v>8</v>
      </c>
      <c r="V14" s="13">
        <v>2</v>
      </c>
      <c r="W14" s="39">
        <f t="shared" si="0"/>
        <v>57</v>
      </c>
    </row>
    <row r="15" spans="1:23" ht="32.25" customHeight="1">
      <c r="A15" s="11">
        <v>10</v>
      </c>
      <c r="B15" s="11" t="s">
        <v>50</v>
      </c>
      <c r="C15" s="12" t="s">
        <v>51</v>
      </c>
      <c r="D15" s="12" t="s">
        <v>52</v>
      </c>
      <c r="E15" s="11">
        <v>559</v>
      </c>
      <c r="F15" s="11">
        <v>60</v>
      </c>
      <c r="G15" s="11">
        <v>16</v>
      </c>
      <c r="H15" s="11">
        <v>241</v>
      </c>
      <c r="I15" s="11">
        <v>125</v>
      </c>
      <c r="J15" s="18">
        <f>I15/H15</f>
        <v>0.5186721991701245</v>
      </c>
      <c r="K15" s="17">
        <f>E15*J15</f>
        <v>289.9377593360996</v>
      </c>
      <c r="L15" s="38">
        <f t="shared" si="1"/>
        <v>365.9377593360996</v>
      </c>
      <c r="M15" s="11">
        <v>4</v>
      </c>
      <c r="N15" s="11">
        <v>37</v>
      </c>
      <c r="O15" s="11">
        <v>5</v>
      </c>
      <c r="P15" s="13">
        <v>77.13</v>
      </c>
      <c r="Q15" s="14">
        <v>9</v>
      </c>
      <c r="R15" s="13">
        <v>80</v>
      </c>
      <c r="S15" s="13"/>
      <c r="T15" s="13"/>
      <c r="U15" s="13">
        <v>10.3</v>
      </c>
      <c r="V15" s="13">
        <v>2.58</v>
      </c>
      <c r="W15" s="39">
        <f t="shared" si="0"/>
        <v>196.71</v>
      </c>
    </row>
    <row r="16" spans="1:23" ht="30" customHeight="1">
      <c r="A16" s="11">
        <v>11</v>
      </c>
      <c r="B16" s="11" t="s">
        <v>53</v>
      </c>
      <c r="C16" s="12" t="s">
        <v>54</v>
      </c>
      <c r="D16" s="12" t="s">
        <v>55</v>
      </c>
      <c r="E16" s="11">
        <v>120</v>
      </c>
      <c r="F16" s="11">
        <v>40</v>
      </c>
      <c r="G16" s="11"/>
      <c r="H16" s="11">
        <v>36</v>
      </c>
      <c r="I16" s="11">
        <v>46.25</v>
      </c>
      <c r="J16" s="15"/>
      <c r="K16" s="13">
        <v>120</v>
      </c>
      <c r="L16" s="38">
        <f t="shared" si="1"/>
        <v>160</v>
      </c>
      <c r="M16" s="11">
        <v>3</v>
      </c>
      <c r="N16" s="11">
        <v>30.42</v>
      </c>
      <c r="O16" s="11">
        <v>3</v>
      </c>
      <c r="P16" s="13">
        <f>34.28+10.71</f>
        <v>44.99</v>
      </c>
      <c r="Q16" s="14">
        <v>2</v>
      </c>
      <c r="R16" s="13">
        <v>20</v>
      </c>
      <c r="S16" s="13"/>
      <c r="T16" s="13"/>
      <c r="U16" s="14">
        <v>11</v>
      </c>
      <c r="V16" s="13">
        <v>2.75</v>
      </c>
      <c r="W16" s="39">
        <f t="shared" si="0"/>
        <v>98.16</v>
      </c>
    </row>
    <row r="17" spans="1:23" ht="25.5" customHeight="1">
      <c r="A17" s="11">
        <v>12</v>
      </c>
      <c r="B17" s="11" t="s">
        <v>56</v>
      </c>
      <c r="C17" s="12" t="s">
        <v>57</v>
      </c>
      <c r="D17" s="12" t="s">
        <v>58</v>
      </c>
      <c r="E17" s="11">
        <v>180</v>
      </c>
      <c r="F17" s="11">
        <v>40</v>
      </c>
      <c r="G17" s="11"/>
      <c r="H17" s="11">
        <v>54</v>
      </c>
      <c r="I17" s="11">
        <v>50</v>
      </c>
      <c r="J17" s="18">
        <f>I17/H17</f>
        <v>0.9259259259259259</v>
      </c>
      <c r="K17" s="13">
        <f>E17*J17</f>
        <v>166.66666666666666</v>
      </c>
      <c r="L17" s="38">
        <f t="shared" si="1"/>
        <v>206.66666666666666</v>
      </c>
      <c r="M17" s="11">
        <v>2</v>
      </c>
      <c r="N17" s="11">
        <v>18</v>
      </c>
      <c r="O17" s="11">
        <v>3</v>
      </c>
      <c r="P17" s="13">
        <f>34.28+8.57</f>
        <v>42.85</v>
      </c>
      <c r="Q17" s="14">
        <v>4</v>
      </c>
      <c r="R17" s="13">
        <v>25</v>
      </c>
      <c r="S17" s="13"/>
      <c r="T17" s="13"/>
      <c r="U17" s="14">
        <v>8</v>
      </c>
      <c r="V17" s="13">
        <v>2</v>
      </c>
      <c r="W17" s="39">
        <f t="shared" si="0"/>
        <v>87.85</v>
      </c>
    </row>
    <row r="18" spans="1:23" ht="21.75" customHeight="1">
      <c r="A18" s="11">
        <v>13</v>
      </c>
      <c r="B18" s="11" t="s">
        <v>59</v>
      </c>
      <c r="C18" s="12" t="s">
        <v>60</v>
      </c>
      <c r="D18" s="12" t="s">
        <v>61</v>
      </c>
      <c r="E18" s="11">
        <v>180</v>
      </c>
      <c r="F18" s="11">
        <v>60</v>
      </c>
      <c r="G18" s="11"/>
      <c r="H18" s="11">
        <v>74</v>
      </c>
      <c r="I18" s="11">
        <v>80</v>
      </c>
      <c r="J18" s="11"/>
      <c r="K18" s="11">
        <v>180</v>
      </c>
      <c r="L18" s="38">
        <f t="shared" si="1"/>
        <v>240</v>
      </c>
      <c r="M18" s="11">
        <v>1</v>
      </c>
      <c r="N18" s="11">
        <v>20.57</v>
      </c>
      <c r="O18" s="11">
        <v>4</v>
      </c>
      <c r="P18" s="13">
        <v>68.56</v>
      </c>
      <c r="Q18" s="14">
        <v>4</v>
      </c>
      <c r="R18" s="13">
        <v>40</v>
      </c>
      <c r="S18" s="13"/>
      <c r="T18" s="13"/>
      <c r="U18" s="14">
        <v>8</v>
      </c>
      <c r="V18" s="13">
        <v>2</v>
      </c>
      <c r="W18" s="39">
        <f t="shared" si="0"/>
        <v>131.13</v>
      </c>
    </row>
    <row r="19" spans="1:23" ht="64.5" customHeight="1">
      <c r="A19" s="11">
        <v>14</v>
      </c>
      <c r="B19" s="11" t="s">
        <v>62</v>
      </c>
      <c r="C19" s="12" t="s">
        <v>63</v>
      </c>
      <c r="D19" s="12" t="s">
        <v>64</v>
      </c>
      <c r="E19" s="11">
        <v>105</v>
      </c>
      <c r="F19" s="11">
        <v>40</v>
      </c>
      <c r="G19" s="11"/>
      <c r="H19" s="11">
        <v>32</v>
      </c>
      <c r="I19" s="11">
        <v>30</v>
      </c>
      <c r="J19" s="11">
        <f>I19/H19</f>
        <v>0.9375</v>
      </c>
      <c r="K19" s="17">
        <f>E19*J19</f>
        <v>98.4375</v>
      </c>
      <c r="L19" s="38">
        <f t="shared" si="1"/>
        <v>138.4375</v>
      </c>
      <c r="M19" s="11">
        <v>1</v>
      </c>
      <c r="N19" s="11">
        <v>27</v>
      </c>
      <c r="O19" s="11">
        <v>2</v>
      </c>
      <c r="P19" s="13">
        <v>30</v>
      </c>
      <c r="Q19" s="14">
        <v>1</v>
      </c>
      <c r="R19" s="13">
        <v>10</v>
      </c>
      <c r="S19" s="13"/>
      <c r="T19" s="13"/>
      <c r="U19" s="14">
        <v>8</v>
      </c>
      <c r="V19" s="13">
        <v>2</v>
      </c>
      <c r="W19" s="39">
        <f t="shared" si="0"/>
        <v>69</v>
      </c>
    </row>
    <row r="20" spans="1:23" ht="15.75">
      <c r="A20" s="19"/>
      <c r="B20" s="19"/>
      <c r="C20" s="19"/>
      <c r="D20" s="20"/>
      <c r="E20" s="20"/>
      <c r="F20" s="20"/>
      <c r="G20" s="20"/>
      <c r="H20" s="20"/>
      <c r="I20" s="20"/>
      <c r="J20" s="20"/>
      <c r="K20" s="21">
        <f>SUM(K6:K19)</f>
        <v>1499.023257223327</v>
      </c>
      <c r="L20" s="21">
        <f aca="true" t="shared" si="2" ref="L20:W20">SUM(L6:L19)</f>
        <v>2143.013257223327</v>
      </c>
      <c r="M20" s="33">
        <f t="shared" si="2"/>
        <v>24</v>
      </c>
      <c r="N20" s="21">
        <f t="shared" si="2"/>
        <v>311.85</v>
      </c>
      <c r="O20" s="33">
        <f t="shared" si="2"/>
        <v>32</v>
      </c>
      <c r="P20" s="21">
        <f t="shared" si="2"/>
        <v>452.09000000000003</v>
      </c>
      <c r="Q20" s="33">
        <f t="shared" si="2"/>
        <v>56</v>
      </c>
      <c r="R20" s="21">
        <f t="shared" si="2"/>
        <v>505</v>
      </c>
      <c r="S20" s="33">
        <f t="shared" si="2"/>
        <v>8</v>
      </c>
      <c r="T20" s="21">
        <f t="shared" si="2"/>
        <v>71.25</v>
      </c>
      <c r="U20" s="21">
        <f t="shared" si="2"/>
        <v>114.3</v>
      </c>
      <c r="V20" s="21">
        <f t="shared" si="2"/>
        <v>28.58</v>
      </c>
      <c r="W20" s="21">
        <f t="shared" si="2"/>
        <v>1368.77</v>
      </c>
    </row>
    <row r="24" ht="12.75">
      <c r="L24" t="s">
        <v>0</v>
      </c>
    </row>
  </sheetData>
  <mergeCells count="6">
    <mergeCell ref="A1:W1"/>
    <mergeCell ref="D3:J3"/>
    <mergeCell ref="K3:K4"/>
    <mergeCell ref="L3:L4"/>
    <mergeCell ref="M3:V3"/>
    <mergeCell ref="W3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2019-07-24T10:59:54Z</dcterms:created>
  <dcterms:modified xsi:type="dcterms:W3CDTF">2019-07-24T11:15:47Z</dcterms:modified>
  <cp:category/>
  <cp:version/>
  <cp:contentType/>
  <cp:contentStatus/>
</cp:coreProperties>
</file>